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E:\Masoudhosseini\Collection\Microsoft Excel\3shanbeh_Mahdavi\"/>
    </mc:Choice>
  </mc:AlternateContent>
  <xr:revisionPtr revIDLastSave="0" documentId="13_ncr:1_{6085B4F8-A91C-4C55-A619-E0D69266643F}" xr6:coauthVersionLast="46" xr6:coauthVersionMax="46" xr10:uidLastSave="{00000000-0000-0000-0000-000000000000}"/>
  <bookViews>
    <workbookView xWindow="-120" yWindow="-120" windowWidth="20730" windowHeight="11760" firstSheet="3" activeTab="9" xr2:uid="{00000000-000D-0000-FFFF-FFFF00000000}"/>
  </bookViews>
  <sheets>
    <sheet name="Practice6" sheetId="16" r:id="rId1"/>
    <sheet name="Practice6-1" sheetId="20" r:id="rId2"/>
    <sheet name="Practice6-2" sheetId="25" r:id="rId3"/>
    <sheet name="Practice6-3" sheetId="24" r:id="rId4"/>
    <sheet name="Practice6-4" sheetId="23" r:id="rId5"/>
    <sheet name="Practice6-5" sheetId="22" r:id="rId6"/>
    <sheet name="Practice6-6" sheetId="26" r:id="rId7"/>
    <sheet name="Practice6-7" sheetId="21" r:id="rId8"/>
    <sheet name="Practice6-8" sheetId="27" r:id="rId9"/>
    <sheet name="Practice6-9" sheetId="28" r:id="rId10"/>
  </sheets>
  <definedNames>
    <definedName name="Step2">4000000</definedName>
    <definedName name="Step3">'Practice6-2'!$C$5</definedName>
    <definedName name="Step4">'Practice6-2'!$C$6</definedName>
    <definedName name="Step5">'Practice6-2'!$C$7</definedName>
    <definedName name="Step6">'Practice6-2'!$C$8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8" l="1"/>
  <c r="J2" i="28"/>
  <c r="J6" i="27"/>
  <c r="J2" i="27"/>
  <c r="A3" i="27"/>
  <c r="A4" i="27"/>
  <c r="A5" i="27"/>
  <c r="A6" i="27"/>
  <c r="A7" i="27"/>
  <c r="A8" i="27"/>
  <c r="A9" i="27"/>
  <c r="A10" i="27"/>
  <c r="A11" i="27"/>
  <c r="A12" i="27"/>
  <c r="A13" i="27"/>
  <c r="A2" i="27"/>
  <c r="C3" i="20"/>
  <c r="H18" i="23"/>
  <c r="H15" i="23"/>
  <c r="L3" i="23"/>
  <c r="K4" i="23"/>
  <c r="K5" i="23"/>
  <c r="K6" i="23"/>
  <c r="K7" i="23"/>
  <c r="K8" i="23"/>
  <c r="K9" i="23"/>
  <c r="K10" i="23"/>
  <c r="K3" i="23"/>
  <c r="C11" i="23"/>
  <c r="K3" i="24"/>
  <c r="F13" i="24"/>
  <c r="F14" i="24"/>
  <c r="F15" i="24"/>
  <c r="F16" i="24"/>
  <c r="F17" i="24"/>
  <c r="F18" i="24"/>
  <c r="F19" i="24"/>
  <c r="F12" i="24"/>
  <c r="E13" i="24"/>
  <c r="E14" i="24"/>
  <c r="E15" i="24"/>
  <c r="E16" i="24"/>
  <c r="E17" i="24"/>
  <c r="E18" i="24"/>
  <c r="E19" i="24"/>
  <c r="E12" i="24"/>
  <c r="D4" i="24"/>
  <c r="D5" i="24"/>
  <c r="D3" i="24"/>
  <c r="F7" i="24"/>
  <c r="C4" i="24"/>
  <c r="C5" i="24"/>
  <c r="C3" i="24"/>
  <c r="C13" i="20"/>
  <c r="C9" i="20"/>
  <c r="C8" i="20"/>
  <c r="C7" i="20"/>
  <c r="J4" i="23"/>
  <c r="J5" i="23"/>
  <c r="J6" i="23"/>
  <c r="J7" i="23"/>
  <c r="J8" i="23"/>
  <c r="J9" i="23"/>
  <c r="J10" i="23"/>
  <c r="J3" i="23"/>
  <c r="P28" i="16"/>
  <c r="P29" i="16"/>
  <c r="P30" i="16"/>
  <c r="P31" i="16"/>
  <c r="P32" i="16"/>
  <c r="P27" i="16"/>
  <c r="D28" i="16"/>
  <c r="D29" i="16"/>
  <c r="D27" i="16"/>
  <c r="F4" i="16"/>
  <c r="F5" i="16"/>
  <c r="F6" i="16"/>
  <c r="F7" i="16"/>
  <c r="F8" i="16"/>
  <c r="F9" i="16"/>
  <c r="F10" i="16"/>
  <c r="F3" i="16"/>
  <c r="I4" i="16"/>
  <c r="I5" i="16"/>
  <c r="I6" i="16"/>
  <c r="I7" i="16"/>
  <c r="I8" i="16"/>
  <c r="I9" i="16"/>
  <c r="I10" i="16"/>
  <c r="I3" i="16"/>
  <c r="H4" i="16"/>
  <c r="H5" i="16"/>
  <c r="H6" i="16"/>
  <c r="H7" i="16"/>
  <c r="H8" i="16"/>
  <c r="H9" i="16"/>
  <c r="H10" i="16"/>
  <c r="H3" i="16"/>
  <c r="G5" i="16"/>
  <c r="G6" i="16"/>
  <c r="G7" i="16"/>
  <c r="G8" i="16"/>
  <c r="G9" i="16"/>
  <c r="G10" i="16"/>
  <c r="G4" i="16"/>
  <c r="G3" i="16"/>
  <c r="P3" i="16"/>
</calcChain>
</file>

<file path=xl/sharedStrings.xml><?xml version="1.0" encoding="utf-8"?>
<sst xmlns="http://schemas.openxmlformats.org/spreadsheetml/2006/main" count="404" uniqueCount="172">
  <si>
    <t>Last</t>
  </si>
  <si>
    <t>First</t>
  </si>
  <si>
    <t>Smith</t>
  </si>
  <si>
    <t>Brandon</t>
  </si>
  <si>
    <t>Cogdell</t>
  </si>
  <si>
    <t>David</t>
  </si>
  <si>
    <t>Adam</t>
  </si>
  <si>
    <t>SMITH</t>
  </si>
  <si>
    <t>Eve</t>
  </si>
  <si>
    <t>JONES</t>
  </si>
  <si>
    <t>Chris</t>
  </si>
  <si>
    <t>BROWN</t>
  </si>
  <si>
    <t>Mary</t>
  </si>
  <si>
    <t>JOHNSON</t>
  </si>
  <si>
    <t>Nell</t>
  </si>
  <si>
    <t>WILLIAMS</t>
  </si>
  <si>
    <t>Joe</t>
  </si>
  <si>
    <t>A</t>
  </si>
  <si>
    <t>B</t>
  </si>
  <si>
    <t>C</t>
  </si>
  <si>
    <t>Grade</t>
  </si>
  <si>
    <t>Result</t>
  </si>
  <si>
    <t>Excellent</t>
  </si>
  <si>
    <t>Good</t>
  </si>
  <si>
    <t>Normal</t>
  </si>
  <si>
    <t/>
  </si>
  <si>
    <t>حقوق مشمول مالیات(ریال)</t>
  </si>
  <si>
    <t>مالیات حقوق(ریال)</t>
  </si>
  <si>
    <t>Math symbols</t>
  </si>
  <si>
    <t>&gt;</t>
  </si>
  <si>
    <t>&lt;</t>
  </si>
  <si>
    <t>&gt;=</t>
  </si>
  <si>
    <t>&lt;=</t>
  </si>
  <si>
    <t>=</t>
  </si>
  <si>
    <t>&lt;&gt;</t>
  </si>
  <si>
    <t>#Practice2</t>
  </si>
  <si>
    <t>City</t>
  </si>
  <si>
    <t>Qom</t>
  </si>
  <si>
    <t>Tabriz</t>
  </si>
  <si>
    <t>Score1</t>
  </si>
  <si>
    <t>Score2</t>
  </si>
  <si>
    <t>=IF (logical_test, [value_if_true], [value_if_false])</t>
  </si>
  <si>
    <t>Result 1</t>
  </si>
  <si>
    <t>Result 2</t>
  </si>
  <si>
    <t>Result 3</t>
  </si>
  <si>
    <t>Final</t>
  </si>
  <si>
    <t>Price</t>
  </si>
  <si>
    <t>Fist name</t>
  </si>
  <si>
    <t>Last name</t>
  </si>
  <si>
    <t>State</t>
  </si>
  <si>
    <t>Country</t>
  </si>
  <si>
    <t>Postal Code City</t>
  </si>
  <si>
    <t>Ronnie</t>
  </si>
  <si>
    <t>Anderson</t>
  </si>
  <si>
    <t>WI</t>
  </si>
  <si>
    <t>USA</t>
  </si>
  <si>
    <t>Germantown</t>
  </si>
  <si>
    <t>Tom</t>
  </si>
  <si>
    <t>Boone</t>
  </si>
  <si>
    <t>GA</t>
  </si>
  <si>
    <t>Snellville</t>
  </si>
  <si>
    <t>PA</t>
  </si>
  <si>
    <t>Pittsburgh</t>
  </si>
  <si>
    <t>Sally</t>
  </si>
  <si>
    <t>Brooke</t>
  </si>
  <si>
    <t>FL</t>
  </si>
  <si>
    <t>Jacksonville</t>
  </si>
  <si>
    <t>Status</t>
  </si>
  <si>
    <t>Jose</t>
  </si>
  <si>
    <t>Abraham</t>
  </si>
  <si>
    <t>CA</t>
  </si>
  <si>
    <t>Oxnard</t>
  </si>
  <si>
    <t>Glen</t>
  </si>
  <si>
    <t>Abrahams</t>
  </si>
  <si>
    <t>Julia</t>
  </si>
  <si>
    <t>Wi</t>
  </si>
  <si>
    <t>Jeremy</t>
  </si>
  <si>
    <t>Hill</t>
  </si>
  <si>
    <t>MI</t>
  </si>
  <si>
    <t>Farmington</t>
  </si>
  <si>
    <t>Delayed</t>
  </si>
  <si>
    <t>D</t>
  </si>
  <si>
    <t>Result(IF)</t>
  </si>
  <si>
    <t>Result(IFS)</t>
  </si>
  <si>
    <t>Step1</t>
  </si>
  <si>
    <t>Step2</t>
  </si>
  <si>
    <t>Step3</t>
  </si>
  <si>
    <t>Step4</t>
  </si>
  <si>
    <t>Step5</t>
  </si>
  <si>
    <t>Step6</t>
  </si>
  <si>
    <t>Result(SWITCH)</t>
  </si>
  <si>
    <t>حقوق مشمول مالیات</t>
  </si>
  <si>
    <t>مالیات</t>
  </si>
  <si>
    <t>Shiraz</t>
  </si>
  <si>
    <t>شنبه</t>
  </si>
  <si>
    <t>یکشنبه</t>
  </si>
  <si>
    <t>دوشنبه</t>
  </si>
  <si>
    <t>سه شنبه</t>
  </si>
  <si>
    <t>چهارشنبه</t>
  </si>
  <si>
    <t>پنجشنبه</t>
  </si>
  <si>
    <t>جمعه</t>
  </si>
  <si>
    <t>c</t>
  </si>
  <si>
    <t xml:space="preserve">follow </t>
  </si>
  <si>
    <t xml:space="preserve">should </t>
  </si>
  <si>
    <t xml:space="preserve">question </t>
  </si>
  <si>
    <t>AutoCorrect</t>
  </si>
  <si>
    <t xml:space="preserve">Masoudhosseini@Gmail.Com </t>
  </si>
  <si>
    <t xml:space="preserve">Excellearn@Gmail.Com </t>
  </si>
  <si>
    <t xml:space="preserve">Quantity </t>
  </si>
  <si>
    <t>آزمون منطقی</t>
  </si>
  <si>
    <t>TRUE , FALSE</t>
  </si>
  <si>
    <t>Name</t>
  </si>
  <si>
    <t>Size</t>
  </si>
  <si>
    <t>Greensbo</t>
  </si>
  <si>
    <t>CT</t>
  </si>
  <si>
    <t>New York</t>
  </si>
  <si>
    <t>NY</t>
  </si>
  <si>
    <t>Washington</t>
  </si>
  <si>
    <t>DC</t>
  </si>
  <si>
    <t>Windsor</t>
  </si>
  <si>
    <t>Atlanta</t>
  </si>
  <si>
    <t>Dallas</t>
  </si>
  <si>
    <t>TX</t>
  </si>
  <si>
    <t>TAYLOR</t>
  </si>
  <si>
    <t>Steven</t>
  </si>
  <si>
    <t>WILSON</t>
  </si>
  <si>
    <t>Michael</t>
  </si>
  <si>
    <t>Peter</t>
  </si>
  <si>
    <t>Robert</t>
  </si>
  <si>
    <t>johnson</t>
  </si>
  <si>
    <t>robert</t>
  </si>
  <si>
    <t>Qty</t>
  </si>
  <si>
    <t>Color</t>
  </si>
  <si>
    <t>230 x 140</t>
  </si>
  <si>
    <t>600 x 150</t>
  </si>
  <si>
    <t>700 x 1400</t>
  </si>
  <si>
    <t>250 x 140</t>
  </si>
  <si>
    <t>118 x 78</t>
  </si>
  <si>
    <t>120 x 80</t>
  </si>
  <si>
    <t>109 x 69</t>
  </si>
  <si>
    <t>105 x 80</t>
  </si>
  <si>
    <t>360 x 360</t>
  </si>
  <si>
    <t>340 x 480</t>
  </si>
  <si>
    <t>90 x 55</t>
  </si>
  <si>
    <t>114 x 80</t>
  </si>
  <si>
    <t>Red</t>
  </si>
  <si>
    <t>Black</t>
  </si>
  <si>
    <t>Blue</t>
  </si>
  <si>
    <t>Green</t>
  </si>
  <si>
    <t>Orange</t>
  </si>
  <si>
    <t>Yellow</t>
  </si>
  <si>
    <t>yellow</t>
  </si>
  <si>
    <t>In Time</t>
  </si>
  <si>
    <t>12x25</t>
  </si>
  <si>
    <t>1x5</t>
  </si>
  <si>
    <t>3x3</t>
  </si>
  <si>
    <t>14x15</t>
  </si>
  <si>
    <t>25x36</t>
  </si>
  <si>
    <t xml:space="preserve">James </t>
  </si>
  <si>
    <t xml:space="preserve">John </t>
  </si>
  <si>
    <t xml:space="preserve">Jacob </t>
  </si>
  <si>
    <t xml:space="preserve">Stella </t>
  </si>
  <si>
    <t xml:space="preserve">Stacy </t>
  </si>
  <si>
    <t>?</t>
  </si>
  <si>
    <t>*</t>
  </si>
  <si>
    <t>~</t>
  </si>
  <si>
    <t>17x27</t>
  </si>
  <si>
    <t>5x7</t>
  </si>
  <si>
    <t>6x8</t>
  </si>
  <si>
    <t>Lookup</t>
  </si>
  <si>
    <t>#NUM!</t>
  </si>
  <si>
    <t>#VALUE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</si>
</sst>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0" fillId="0" borderId="1" xfId="0" applyBorder="1"/>
    <xf numFmtId="0" fontId="3" fillId="2" borderId="1" xfId="0" applyFont="1" applyFill="1" applyBorder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0" fontId="0" fillId="0" borderId="0" xfId="0" quotePrefix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/>
    <xf numFmtId="0" fontId="3" fillId="3" borderId="0" xfId="0" applyFont="1" applyFill="1"/>
    <xf numFmtId="0" fontId="6" fillId="0" borderId="0" xfId="0" quotePrefix="1" applyFont="1"/>
    <xf numFmtId="0" fontId="7" fillId="0" borderId="0" xfId="0" applyFont="1" applyAlignment="1">
      <alignment horizontal="left" vertical="top"/>
    </xf>
    <xf numFmtId="0" fontId="8" fillId="0" borderId="0" xfId="0" applyFont="1"/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164" fontId="0" fillId="0" borderId="0" xfId="2" applyNumberFormat="1" applyFon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/>
    <xf numFmtId="0" fontId="0" fillId="0" borderId="4" xfId="0" applyBorder="1"/>
    <xf numFmtId="0" fontId="0" fillId="0" borderId="4" xfId="0" applyBorder="1" applyAlignment="1">
      <alignment horizontal="left" vertical="top"/>
    </xf>
    <xf numFmtId="0" fontId="0" fillId="4" borderId="4" xfId="0" applyFont="1" applyFill="1" applyBorder="1"/>
    <xf numFmtId="0" fontId="0" fillId="4" borderId="4" xfId="0" applyFont="1" applyFill="1" applyBorder="1" applyAlignment="1">
      <alignment horizontal="left" vertical="top"/>
    </xf>
    <xf numFmtId="3" fontId="0" fillId="4" borderId="4" xfId="0" applyNumberForma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/>
    <xf numFmtId="0" fontId="0" fillId="0" borderId="4" xfId="0" applyFont="1" applyBorder="1" applyAlignment="1">
      <alignment horizontal="left" vertical="top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0" xfId="0" applyFill="1"/>
    <xf numFmtId="0" fontId="2" fillId="0" borderId="5" xfId="0" applyFont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0" fontId="5" fillId="3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44" fontId="0" fillId="0" borderId="1" xfId="2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19050</xdr:rowOff>
    </xdr:from>
    <xdr:to>
      <xdr:col>10</xdr:col>
      <xdr:colOff>342446</xdr:colOff>
      <xdr:row>18</xdr:row>
      <xdr:rowOff>180975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4C324A1-B7EB-4A84-9749-BC6EAA5E9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2025" y="209550"/>
          <a:ext cx="3628571" cy="35433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20</xdr:row>
      <xdr:rowOff>123825</xdr:rowOff>
    </xdr:from>
    <xdr:ext cx="1797352" cy="43678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C3CA619-8EFE-40EA-9089-238380EA2D53}"/>
            </a:ext>
          </a:extLst>
        </xdr:cNvPr>
        <xdr:cNvSpPr txBox="1"/>
      </xdr:nvSpPr>
      <xdr:spPr>
        <a:xfrm>
          <a:off x="180975" y="4076700"/>
          <a:ext cx="179735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/>
            <a:t>www.Excellearn.ir</a:t>
          </a:r>
        </a:p>
        <a:p>
          <a:r>
            <a:rPr lang="en-US" sz="1100" b="0"/>
            <a:t>www.Masoudhosseini.Com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</xdr:colOff>
      <xdr:row>21</xdr:row>
      <xdr:rowOff>133350</xdr:rowOff>
    </xdr:from>
    <xdr:ext cx="13565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528FDD-E2A0-4035-B2D1-CA355B93363E}"/>
            </a:ext>
          </a:extLst>
        </xdr:cNvPr>
        <xdr:cNvSpPr txBox="1"/>
      </xdr:nvSpPr>
      <xdr:spPr>
        <a:xfrm>
          <a:off x="9277350" y="4133850"/>
          <a:ext cx="1356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/>
            <a:t>www.myelesson.org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66675</xdr:colOff>
      <xdr:row>21</xdr:row>
      <xdr:rowOff>142875</xdr:rowOff>
    </xdr:from>
    <xdr:ext cx="1738938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6C36DA-FB52-43A4-A21D-EDA72D69B084}"/>
            </a:ext>
          </a:extLst>
        </xdr:cNvPr>
        <xdr:cNvSpPr txBox="1"/>
      </xdr:nvSpPr>
      <xdr:spPr>
        <a:xfrm>
          <a:off x="9620250" y="4143375"/>
          <a:ext cx="17389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/>
            <a:t>www.Masoudhosseini.com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600075</xdr:colOff>
      <xdr:row>21</xdr:row>
      <xdr:rowOff>161925</xdr:rowOff>
    </xdr:from>
    <xdr:ext cx="126194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9E8DF9-515B-4EFC-AC53-AB5C9CC6733F}"/>
            </a:ext>
          </a:extLst>
        </xdr:cNvPr>
        <xdr:cNvSpPr txBox="1"/>
      </xdr:nvSpPr>
      <xdr:spPr>
        <a:xfrm>
          <a:off x="9963150" y="4162425"/>
          <a:ext cx="12619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/>
            <a:t>www.patreon.com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571500</xdr:colOff>
      <xdr:row>21</xdr:row>
      <xdr:rowOff>152400</xdr:rowOff>
    </xdr:from>
    <xdr:ext cx="125829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1C572F-B2FA-47F5-80DB-CD4610E23DF5}"/>
            </a:ext>
          </a:extLst>
        </xdr:cNvPr>
        <xdr:cNvSpPr txBox="1"/>
      </xdr:nvSpPr>
      <xdr:spPr>
        <a:xfrm>
          <a:off x="9906000" y="4152900"/>
          <a:ext cx="12582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/>
            <a:t>www.ablebits.com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504825</xdr:colOff>
      <xdr:row>21</xdr:row>
      <xdr:rowOff>152400</xdr:rowOff>
    </xdr:from>
    <xdr:ext cx="1738938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20C979-29D7-41B1-8A23-CD85F2EC8746}"/>
            </a:ext>
          </a:extLst>
        </xdr:cNvPr>
        <xdr:cNvSpPr txBox="1"/>
      </xdr:nvSpPr>
      <xdr:spPr>
        <a:xfrm>
          <a:off x="9744075" y="4152900"/>
          <a:ext cx="17389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/>
            <a:t>www.Masoudhosseini.com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xcellearn@Gmail.Com" TargetMode="External"/><Relationship Id="rId1" Type="http://schemas.openxmlformats.org/officeDocument/2006/relationships/hyperlink" Target="mailto:Masoudhosseini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2377-0C2B-4D0F-A2B9-FE96AE0A7A71}">
  <sheetPr codeName="Sheet4">
    <tabColor theme="1" tint="0.249977111117893"/>
  </sheetPr>
  <dimension ref="B2:Q32"/>
  <sheetViews>
    <sheetView topLeftCell="A19" workbookViewId="0">
      <selection activeCell="D27" sqref="D27"/>
    </sheetView>
  </sheetViews>
  <sheetFormatPr defaultRowHeight="15" x14ac:dyDescent="0.25"/>
  <cols>
    <col min="2" max="3" width="9.7109375" bestFit="1" customWidth="1"/>
    <col min="11" max="11" width="9.7109375" bestFit="1" customWidth="1"/>
    <col min="17" max="17" width="10.140625" customWidth="1"/>
  </cols>
  <sheetData>
    <row r="2" spans="2:17" x14ac:dyDescent="0.25">
      <c r="C2" s="4" t="s">
        <v>0</v>
      </c>
      <c r="D2" s="4" t="s">
        <v>1</v>
      </c>
      <c r="E2" s="4" t="s">
        <v>20</v>
      </c>
      <c r="F2" s="4" t="s">
        <v>45</v>
      </c>
      <c r="G2" s="14" t="s">
        <v>42</v>
      </c>
      <c r="H2" s="14" t="s">
        <v>43</v>
      </c>
      <c r="I2" s="14" t="s">
        <v>44</v>
      </c>
      <c r="J2" s="14" t="s">
        <v>45</v>
      </c>
      <c r="L2" s="3" t="s">
        <v>20</v>
      </c>
      <c r="M2" s="3" t="s">
        <v>21</v>
      </c>
      <c r="Q2" s="1" t="s">
        <v>35</v>
      </c>
    </row>
    <row r="3" spans="2:17" x14ac:dyDescent="0.25">
      <c r="C3" t="s">
        <v>2</v>
      </c>
      <c r="D3" t="s">
        <v>3</v>
      </c>
      <c r="E3" s="5" t="s">
        <v>17</v>
      </c>
      <c r="F3" s="5" t="str">
        <f>IF(E3="A","Excellent",IF(E3="B","Good",IF(E3="C","Normal","")))</f>
        <v>Excellent</v>
      </c>
      <c r="G3" s="15" t="str">
        <f>IF(E3="A","Excellent","")</f>
        <v>Excellent</v>
      </c>
      <c r="H3" s="15" t="str">
        <f>IF(E3="B","Good","")</f>
        <v/>
      </c>
      <c r="I3" s="15" t="str">
        <f>IF(E3="C","Normal","")</f>
        <v/>
      </c>
      <c r="J3" s="15" t="s">
        <v>22</v>
      </c>
      <c r="L3" s="2" t="s">
        <v>17</v>
      </c>
      <c r="M3" s="2" t="s">
        <v>22</v>
      </c>
      <c r="P3" t="str">
        <f>""</f>
        <v/>
      </c>
    </row>
    <row r="4" spans="2:17" x14ac:dyDescent="0.25">
      <c r="C4" t="s">
        <v>4</v>
      </c>
      <c r="D4" t="s">
        <v>5</v>
      </c>
      <c r="E4" s="5" t="s">
        <v>18</v>
      </c>
      <c r="F4" s="5" t="str">
        <f t="shared" ref="F4:F10" si="0">IF(E4="A","Excellent",IF(E4="B","Good",IF(E4="C","Normal","")))</f>
        <v>Good</v>
      </c>
      <c r="G4" s="15" t="str">
        <f>IF(E4="A","Excellent","")</f>
        <v/>
      </c>
      <c r="H4" s="15" t="str">
        <f t="shared" ref="H4:H10" si="1">IF(E4="B","Good","")</f>
        <v>Good</v>
      </c>
      <c r="I4" s="15" t="str">
        <f t="shared" ref="I4:I10" si="2">IF(E4="C","Normal","")</f>
        <v/>
      </c>
      <c r="J4" s="15" t="s">
        <v>23</v>
      </c>
      <c r="L4" s="2" t="s">
        <v>18</v>
      </c>
      <c r="M4" s="2" t="s">
        <v>23</v>
      </c>
      <c r="P4" s="6" t="s">
        <v>25</v>
      </c>
    </row>
    <row r="5" spans="2:17" x14ac:dyDescent="0.25">
      <c r="C5" t="s">
        <v>7</v>
      </c>
      <c r="D5" t="s">
        <v>6</v>
      </c>
      <c r="E5" s="5" t="s">
        <v>17</v>
      </c>
      <c r="F5" s="5" t="str">
        <f t="shared" si="0"/>
        <v>Excellent</v>
      </c>
      <c r="G5" s="15" t="str">
        <f t="shared" ref="G5:G10" si="3">IF(E5="A","Excellent","")</f>
        <v>Excellent</v>
      </c>
      <c r="H5" s="15" t="str">
        <f t="shared" si="1"/>
        <v/>
      </c>
      <c r="I5" s="15" t="str">
        <f t="shared" si="2"/>
        <v/>
      </c>
      <c r="J5" s="15" t="s">
        <v>22</v>
      </c>
      <c r="L5" s="2" t="s">
        <v>19</v>
      </c>
      <c r="M5" s="2" t="s">
        <v>24</v>
      </c>
    </row>
    <row r="6" spans="2:17" x14ac:dyDescent="0.25">
      <c r="C6" t="s">
        <v>9</v>
      </c>
      <c r="D6" t="s">
        <v>8</v>
      </c>
      <c r="E6" s="5" t="s">
        <v>19</v>
      </c>
      <c r="F6" s="5" t="str">
        <f t="shared" si="0"/>
        <v>Normal</v>
      </c>
      <c r="G6" s="15" t="str">
        <f t="shared" si="3"/>
        <v/>
      </c>
      <c r="H6" s="15" t="str">
        <f t="shared" si="1"/>
        <v/>
      </c>
      <c r="I6" s="15" t="str">
        <f t="shared" si="2"/>
        <v>Normal</v>
      </c>
      <c r="J6" s="15" t="s">
        <v>24</v>
      </c>
    </row>
    <row r="7" spans="2:17" x14ac:dyDescent="0.25">
      <c r="C7" t="s">
        <v>11</v>
      </c>
      <c r="D7" t="s">
        <v>10</v>
      </c>
      <c r="E7" s="5" t="s">
        <v>19</v>
      </c>
      <c r="F7" s="5" t="str">
        <f t="shared" si="0"/>
        <v>Normal</v>
      </c>
      <c r="G7" s="15" t="str">
        <f t="shared" si="3"/>
        <v/>
      </c>
      <c r="H7" s="15" t="str">
        <f t="shared" si="1"/>
        <v/>
      </c>
      <c r="I7" s="15" t="str">
        <f t="shared" si="2"/>
        <v>Normal</v>
      </c>
      <c r="J7" s="15" t="s">
        <v>24</v>
      </c>
      <c r="L7" s="50" t="s">
        <v>28</v>
      </c>
      <c r="M7" s="51"/>
      <c r="P7" s="7"/>
    </row>
    <row r="8" spans="2:17" x14ac:dyDescent="0.25">
      <c r="C8" t="s">
        <v>13</v>
      </c>
      <c r="D8" t="s">
        <v>12</v>
      </c>
      <c r="E8" s="5" t="s">
        <v>19</v>
      </c>
      <c r="F8" s="5" t="str">
        <f t="shared" si="0"/>
        <v>Normal</v>
      </c>
      <c r="G8" s="15" t="str">
        <f t="shared" si="3"/>
        <v/>
      </c>
      <c r="H8" s="15" t="str">
        <f t="shared" si="1"/>
        <v/>
      </c>
      <c r="I8" s="15" t="str">
        <f t="shared" si="2"/>
        <v>Normal</v>
      </c>
      <c r="J8" s="15" t="s">
        <v>24</v>
      </c>
      <c r="L8" s="2" t="s">
        <v>29</v>
      </c>
      <c r="M8" s="2" t="s">
        <v>30</v>
      </c>
    </row>
    <row r="9" spans="2:17" x14ac:dyDescent="0.25">
      <c r="C9" t="s">
        <v>15</v>
      </c>
      <c r="D9" t="s">
        <v>14</v>
      </c>
      <c r="E9" s="5" t="s">
        <v>18</v>
      </c>
      <c r="F9" s="5" t="str">
        <f t="shared" si="0"/>
        <v>Good</v>
      </c>
      <c r="G9" s="15" t="str">
        <f t="shared" si="3"/>
        <v/>
      </c>
      <c r="H9" s="15" t="str">
        <f t="shared" si="1"/>
        <v>Good</v>
      </c>
      <c r="I9" s="15" t="str">
        <f t="shared" si="2"/>
        <v/>
      </c>
      <c r="J9" s="15" t="s">
        <v>23</v>
      </c>
      <c r="L9" s="2" t="s">
        <v>31</v>
      </c>
      <c r="M9" s="2" t="s">
        <v>32</v>
      </c>
    </row>
    <row r="10" spans="2:17" x14ac:dyDescent="0.25">
      <c r="C10" t="s">
        <v>2</v>
      </c>
      <c r="D10" t="s">
        <v>16</v>
      </c>
      <c r="E10" s="5" t="s">
        <v>17</v>
      </c>
      <c r="F10" s="5" t="str">
        <f t="shared" si="0"/>
        <v>Excellent</v>
      </c>
      <c r="G10" s="15" t="str">
        <f t="shared" si="3"/>
        <v>Excellent</v>
      </c>
      <c r="H10" s="15" t="str">
        <f t="shared" si="1"/>
        <v/>
      </c>
      <c r="I10" s="15" t="str">
        <f t="shared" si="2"/>
        <v/>
      </c>
      <c r="J10" s="15" t="s">
        <v>22</v>
      </c>
      <c r="L10" s="2" t="s">
        <v>33</v>
      </c>
      <c r="M10" s="2" t="s">
        <v>34</v>
      </c>
    </row>
    <row r="13" spans="2:17" x14ac:dyDescent="0.25">
      <c r="C13" s="13" t="s">
        <v>41</v>
      </c>
      <c r="L13" s="8">
        <v>1</v>
      </c>
      <c r="N13" s="8">
        <v>5</v>
      </c>
    </row>
    <row r="14" spans="2:17" x14ac:dyDescent="0.25">
      <c r="L14" s="8"/>
      <c r="N14" s="8">
        <v>6</v>
      </c>
    </row>
    <row r="15" spans="2:17" x14ac:dyDescent="0.25">
      <c r="B15" s="1"/>
      <c r="L15" s="8">
        <v>2</v>
      </c>
      <c r="N15" s="8">
        <v>7</v>
      </c>
    </row>
    <row r="16" spans="2:17" x14ac:dyDescent="0.25">
      <c r="B16" s="1"/>
      <c r="L16" s="8"/>
      <c r="N16" s="8">
        <v>8</v>
      </c>
    </row>
    <row r="17" spans="3:16" x14ac:dyDescent="0.25">
      <c r="L17" s="8">
        <v>3</v>
      </c>
      <c r="N17" s="8">
        <v>9</v>
      </c>
    </row>
    <row r="18" spans="3:16" x14ac:dyDescent="0.25">
      <c r="L18" s="8"/>
      <c r="N18" s="8">
        <v>10</v>
      </c>
    </row>
    <row r="19" spans="3:16" x14ac:dyDescent="0.25">
      <c r="L19" s="8">
        <v>4</v>
      </c>
      <c r="N19" s="8">
        <v>11</v>
      </c>
    </row>
    <row r="26" spans="3:16" x14ac:dyDescent="0.25">
      <c r="C26" s="12" t="s">
        <v>36</v>
      </c>
      <c r="D26" s="12" t="s">
        <v>21</v>
      </c>
      <c r="M26" s="10" t="s">
        <v>0</v>
      </c>
      <c r="N26" s="11" t="s">
        <v>39</v>
      </c>
      <c r="O26" s="11" t="s">
        <v>40</v>
      </c>
      <c r="P26" s="12" t="s">
        <v>21</v>
      </c>
    </row>
    <row r="27" spans="3:16" x14ac:dyDescent="0.25">
      <c r="C27" t="s">
        <v>37</v>
      </c>
      <c r="D27" t="str">
        <f>IF(C27="Tehran","تهران",IF(C27="Qom","قم",IF(C27="Tabriz","تبریز","")))</f>
        <v>قم</v>
      </c>
      <c r="M27" t="s">
        <v>2</v>
      </c>
      <c r="N27" s="8">
        <v>76</v>
      </c>
      <c r="O27" s="8">
        <v>97</v>
      </c>
      <c r="P27" t="str">
        <f>IF(AND(N27&gt;=50,O27&gt;=50),"Pass","Fail")</f>
        <v>Pass</v>
      </c>
    </row>
    <row r="28" spans="3:16" x14ac:dyDescent="0.25">
      <c r="C28" t="s">
        <v>37</v>
      </c>
      <c r="D28" t="str">
        <f t="shared" ref="D28:D29" si="4">IF(C28="Tehran","تهران",IF(C28="Qom","قم",IF(C28="Tabriz","تبریز","")))</f>
        <v>قم</v>
      </c>
      <c r="M28" t="s">
        <v>4</v>
      </c>
      <c r="N28" s="8">
        <v>71</v>
      </c>
      <c r="O28" s="8">
        <v>32</v>
      </c>
      <c r="P28" t="str">
        <f t="shared" ref="P28:P32" si="5">IF(AND(N28&gt;=50,O28&gt;=50),"Pass","Fail")</f>
        <v>Fail</v>
      </c>
    </row>
    <row r="29" spans="3:16" x14ac:dyDescent="0.25">
      <c r="C29" t="s">
        <v>38</v>
      </c>
      <c r="D29" t="str">
        <f t="shared" si="4"/>
        <v>تبریز</v>
      </c>
      <c r="M29" t="s">
        <v>9</v>
      </c>
      <c r="N29" s="8">
        <v>45</v>
      </c>
      <c r="O29" s="8">
        <v>48</v>
      </c>
      <c r="P29" t="str">
        <f t="shared" si="5"/>
        <v>Fail</v>
      </c>
    </row>
    <row r="30" spans="3:16" x14ac:dyDescent="0.25">
      <c r="M30" t="s">
        <v>11</v>
      </c>
      <c r="N30" s="8">
        <v>69</v>
      </c>
      <c r="O30" s="8">
        <v>70</v>
      </c>
      <c r="P30" t="str">
        <f t="shared" si="5"/>
        <v>Pass</v>
      </c>
    </row>
    <row r="31" spans="3:16" x14ac:dyDescent="0.25">
      <c r="M31" t="s">
        <v>13</v>
      </c>
      <c r="N31" s="8">
        <v>79</v>
      </c>
      <c r="O31" s="8">
        <v>98</v>
      </c>
      <c r="P31" t="str">
        <f t="shared" si="5"/>
        <v>Pass</v>
      </c>
    </row>
    <row r="32" spans="3:16" x14ac:dyDescent="0.25">
      <c r="M32" t="s">
        <v>15</v>
      </c>
      <c r="N32" s="8">
        <v>83</v>
      </c>
      <c r="O32" s="8">
        <v>37</v>
      </c>
      <c r="P32" t="str">
        <f t="shared" si="5"/>
        <v>Fail</v>
      </c>
    </row>
  </sheetData>
  <mergeCells count="1">
    <mergeCell ref="L7:M7"/>
  </mergeCells>
  <hyperlinks>
    <hyperlink ref="Q2" location="Practice6!B48" display="#Practice2" xr:uid="{65DB2805-11F3-4288-B08F-F8B8732ED537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A95F9-A204-4800-9BF8-7AF55978A977}">
  <sheetPr codeName="Sheet10">
    <tabColor theme="1" tint="0.249977111117893"/>
  </sheetPr>
  <dimension ref="A1:P15"/>
  <sheetViews>
    <sheetView tabSelected="1" workbookViewId="0">
      <selection activeCell="H7" sqref="H7"/>
    </sheetView>
  </sheetViews>
  <sheetFormatPr defaultRowHeight="15" x14ac:dyDescent="0.25"/>
  <cols>
    <col min="1" max="1" width="9.85546875" bestFit="1" customWidth="1"/>
    <col min="2" max="2" width="9.85546875" customWidth="1"/>
  </cols>
  <sheetData>
    <row r="1" spans="1:16" x14ac:dyDescent="0.25">
      <c r="A1" s="3" t="s">
        <v>112</v>
      </c>
      <c r="B1" s="3" t="s">
        <v>132</v>
      </c>
      <c r="C1" s="3" t="s">
        <v>131</v>
      </c>
      <c r="D1" s="3" t="s">
        <v>46</v>
      </c>
      <c r="H1" t="s">
        <v>112</v>
      </c>
      <c r="I1" t="s">
        <v>132</v>
      </c>
      <c r="J1" t="s">
        <v>131</v>
      </c>
      <c r="K1" t="s">
        <v>46</v>
      </c>
    </row>
    <row r="2" spans="1:16" x14ac:dyDescent="0.25">
      <c r="A2" s="2" t="s">
        <v>133</v>
      </c>
      <c r="B2" s="2" t="s">
        <v>150</v>
      </c>
      <c r="C2" s="44">
        <v>3</v>
      </c>
      <c r="D2" s="49">
        <v>95</v>
      </c>
      <c r="H2" t="s">
        <v>133</v>
      </c>
      <c r="I2" t="s">
        <v>151</v>
      </c>
      <c r="J2" t="e">
        <f>DGET(A:D,3,H1:I2)</f>
        <v>#NUM!</v>
      </c>
      <c r="K2" t="e">
        <f>DGET(A:D,4,H1:I2)</f>
        <v>#NUM!</v>
      </c>
      <c r="P2" s="7" t="s">
        <v>170</v>
      </c>
    </row>
    <row r="3" spans="1:16" x14ac:dyDescent="0.25">
      <c r="A3" s="2" t="s">
        <v>134</v>
      </c>
      <c r="B3" s="2" t="s">
        <v>146</v>
      </c>
      <c r="C3" s="44">
        <v>7</v>
      </c>
      <c r="D3" s="49">
        <v>68</v>
      </c>
      <c r="P3" s="7" t="s">
        <v>171</v>
      </c>
    </row>
    <row r="4" spans="1:16" x14ac:dyDescent="0.25">
      <c r="A4" s="2" t="s">
        <v>138</v>
      </c>
      <c r="B4" s="2" t="s">
        <v>145</v>
      </c>
      <c r="C4" s="44">
        <v>8</v>
      </c>
      <c r="D4" s="49">
        <v>92</v>
      </c>
    </row>
    <row r="5" spans="1:16" x14ac:dyDescent="0.25">
      <c r="A5" s="2" t="s">
        <v>136</v>
      </c>
      <c r="B5" s="2" t="s">
        <v>147</v>
      </c>
      <c r="C5" s="44">
        <v>8</v>
      </c>
      <c r="D5" s="49">
        <v>26</v>
      </c>
    </row>
    <row r="6" spans="1:16" x14ac:dyDescent="0.25">
      <c r="A6" s="2" t="s">
        <v>137</v>
      </c>
      <c r="B6" s="2" t="s">
        <v>147</v>
      </c>
      <c r="C6" s="44">
        <v>5</v>
      </c>
      <c r="D6" s="49">
        <v>55</v>
      </c>
    </row>
    <row r="7" spans="1:16" x14ac:dyDescent="0.25">
      <c r="A7" s="2" t="s">
        <v>135</v>
      </c>
      <c r="B7" s="2" t="s">
        <v>148</v>
      </c>
      <c r="C7" s="44">
        <v>5</v>
      </c>
      <c r="D7" s="49">
        <v>39</v>
      </c>
    </row>
    <row r="8" spans="1:16" x14ac:dyDescent="0.25">
      <c r="A8" s="2" t="s">
        <v>139</v>
      </c>
      <c r="B8" s="2" t="s">
        <v>145</v>
      </c>
      <c r="C8" s="44">
        <v>1</v>
      </c>
      <c r="D8" s="49">
        <v>88</v>
      </c>
    </row>
    <row r="9" spans="1:16" x14ac:dyDescent="0.25">
      <c r="A9" s="2" t="s">
        <v>140</v>
      </c>
      <c r="B9" s="2" t="s">
        <v>146</v>
      </c>
      <c r="C9" s="44">
        <v>6</v>
      </c>
      <c r="D9" s="49">
        <v>20</v>
      </c>
      <c r="J9" s="8"/>
    </row>
    <row r="10" spans="1:16" x14ac:dyDescent="0.25">
      <c r="A10" s="2" t="s">
        <v>141</v>
      </c>
      <c r="B10" s="2" t="s">
        <v>149</v>
      </c>
      <c r="C10" s="44">
        <v>3</v>
      </c>
      <c r="D10" s="49">
        <v>98</v>
      </c>
    </row>
    <row r="11" spans="1:16" x14ac:dyDescent="0.25">
      <c r="A11" s="2" t="s">
        <v>142</v>
      </c>
      <c r="B11" s="2" t="s">
        <v>150</v>
      </c>
      <c r="C11" s="44">
        <v>2</v>
      </c>
      <c r="D11" s="49">
        <v>13</v>
      </c>
    </row>
    <row r="12" spans="1:16" x14ac:dyDescent="0.25">
      <c r="A12" s="2" t="s">
        <v>143</v>
      </c>
      <c r="B12" s="2" t="s">
        <v>145</v>
      </c>
      <c r="C12" s="44">
        <v>5</v>
      </c>
      <c r="D12" s="49">
        <v>2</v>
      </c>
    </row>
    <row r="13" spans="1:16" x14ac:dyDescent="0.25">
      <c r="A13" s="2" t="s">
        <v>144</v>
      </c>
      <c r="B13" s="2" t="s">
        <v>147</v>
      </c>
      <c r="C13" s="44">
        <v>3</v>
      </c>
      <c r="D13" s="49">
        <v>43</v>
      </c>
    </row>
    <row r="14" spans="1:16" x14ac:dyDescent="0.25">
      <c r="A14" s="2" t="s">
        <v>140</v>
      </c>
      <c r="B14" s="2" t="s">
        <v>145</v>
      </c>
      <c r="C14" s="44">
        <v>10</v>
      </c>
      <c r="D14" s="49">
        <v>46</v>
      </c>
    </row>
    <row r="15" spans="1:16" x14ac:dyDescent="0.25">
      <c r="A15" s="2" t="s">
        <v>133</v>
      </c>
      <c r="B15" s="2" t="s">
        <v>150</v>
      </c>
      <c r="C15" s="44">
        <v>5</v>
      </c>
      <c r="D15" s="49">
        <v>62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29CB-B7F9-4736-B074-F24EB9987A22}">
  <sheetPr codeName="Sheet5">
    <tabColor theme="1" tint="0.249977111117893"/>
  </sheetPr>
  <dimension ref="B2:C13"/>
  <sheetViews>
    <sheetView showGridLines="0" workbookViewId="0">
      <selection activeCell="C9" sqref="C9"/>
    </sheetView>
  </sheetViews>
  <sheetFormatPr defaultColWidth="9.140625" defaultRowHeight="15" x14ac:dyDescent="0.25"/>
  <cols>
    <col min="1" max="1" width="9.140625" customWidth="1"/>
    <col min="2" max="2" width="25.7109375" customWidth="1"/>
    <col min="3" max="3" width="79.140625" customWidth="1"/>
    <col min="4" max="15" width="9.140625" customWidth="1"/>
  </cols>
  <sheetData>
    <row r="2" spans="2:3" x14ac:dyDescent="0.25">
      <c r="B2" s="9" t="s">
        <v>26</v>
      </c>
      <c r="C2" s="9" t="s">
        <v>27</v>
      </c>
    </row>
    <row r="3" spans="2:3" ht="26.25" x14ac:dyDescent="0.25">
      <c r="B3" s="16">
        <v>325000000</v>
      </c>
      <c r="C3" s="17">
        <f>IF(B3&lt;=40000000,0,IF(AND(B3&gt;40000000,B3&lt;=80000000),(B3-40000000)*10%,IF(AND(B3&gt;80000000,B3&lt;=120000000),(Step2)+(B3-80000000)*15%,IF(AND(B3&gt;120000000,B3&lt;=180000000),(Step2)+(Step3)+(B3-120000000)*20%,IF(AND(B3&gt;180000000,B3&lt;=240000000),(Step2)+(Step3)+(60000000*20%)+(B3-180000000)*25%,IF(AND(B3&gt;240000000,B3&lt;=320000000),(Step2)+(Step3)+(60000000*20%)+(60000000*25%)+(B3-240000000)*30%,IF(B3&gt;320000000,Step2+Step3+Step4+(60000000*25%)+(80000000*30%)+(B3-320000000)*35%)))))))</f>
        <v>62750000</v>
      </c>
    </row>
    <row r="7" spans="2:3" x14ac:dyDescent="0.25">
      <c r="C7">
        <f>1000000</f>
        <v>1000000</v>
      </c>
    </row>
    <row r="8" spans="2:3" x14ac:dyDescent="0.25">
      <c r="C8">
        <f>9500000</f>
        <v>9500000</v>
      </c>
    </row>
    <row r="9" spans="2:3" x14ac:dyDescent="0.25">
      <c r="C9">
        <f>375000000</f>
        <v>375000000</v>
      </c>
    </row>
    <row r="13" spans="2:3" x14ac:dyDescent="0.25">
      <c r="C13" s="19">
        <f>IF(B3&gt;320000000,4000000 + 6000000,"")</f>
        <v>10000000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D2E05-99DB-4162-B470-2FF7A203C003}">
  <sheetPr codeName="Sheet1">
    <tabColor theme="1" tint="0.249977111117893"/>
  </sheetPr>
  <dimension ref="B2:K8"/>
  <sheetViews>
    <sheetView workbookViewId="0">
      <selection activeCell="C7" sqref="C7"/>
    </sheetView>
  </sheetViews>
  <sheetFormatPr defaultRowHeight="15" x14ac:dyDescent="0.25"/>
  <cols>
    <col min="2" max="3" width="10.140625" bestFit="1" customWidth="1"/>
  </cols>
  <sheetData>
    <row r="2" spans="2:11" x14ac:dyDescent="0.25">
      <c r="H2" t="s">
        <v>105</v>
      </c>
    </row>
    <row r="3" spans="2:11" x14ac:dyDescent="0.25">
      <c r="B3" t="s">
        <v>84</v>
      </c>
      <c r="C3" s="19">
        <v>0</v>
      </c>
      <c r="H3" t="s">
        <v>102</v>
      </c>
      <c r="K3" s="1" t="s">
        <v>106</v>
      </c>
    </row>
    <row r="4" spans="2:11" x14ac:dyDescent="0.25">
      <c r="B4" t="s">
        <v>85</v>
      </c>
      <c r="C4" s="19">
        <v>4000000</v>
      </c>
      <c r="H4" t="s">
        <v>103</v>
      </c>
      <c r="K4" s="1" t="s">
        <v>107</v>
      </c>
    </row>
    <row r="5" spans="2:11" x14ac:dyDescent="0.25">
      <c r="B5" t="s">
        <v>86</v>
      </c>
      <c r="C5" s="19">
        <v>6000000</v>
      </c>
      <c r="H5" t="s">
        <v>104</v>
      </c>
    </row>
    <row r="6" spans="2:11" x14ac:dyDescent="0.25">
      <c r="B6" t="s">
        <v>87</v>
      </c>
      <c r="C6" s="19">
        <v>12000000</v>
      </c>
    </row>
    <row r="7" spans="2:11" x14ac:dyDescent="0.25">
      <c r="B7" t="s">
        <v>88</v>
      </c>
      <c r="C7" s="19">
        <v>15000000</v>
      </c>
      <c r="K7" t="s">
        <v>108</v>
      </c>
    </row>
    <row r="8" spans="2:11" x14ac:dyDescent="0.25">
      <c r="B8" t="s">
        <v>89</v>
      </c>
      <c r="C8" s="19">
        <v>24000000</v>
      </c>
    </row>
  </sheetData>
  <hyperlinks>
    <hyperlink ref="K3" r:id="rId1" xr:uid="{E0B8B520-69C2-453A-8D51-449B5C9CEBBD}"/>
    <hyperlink ref="K4" r:id="rId2" xr:uid="{3295F1E3-3FFC-4D10-8A7B-8FB3E51C565F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1A36-82B4-400C-A105-752380C3AC62}">
  <sheetPr codeName="Sheet2">
    <tabColor theme="1" tint="0.249977111117893"/>
  </sheetPr>
  <dimension ref="B2:N19"/>
  <sheetViews>
    <sheetView workbookViewId="0">
      <selection activeCell="F13" sqref="F13"/>
    </sheetView>
  </sheetViews>
  <sheetFormatPr defaultRowHeight="15" x14ac:dyDescent="0.25"/>
  <cols>
    <col min="2" max="2" width="9.7109375" bestFit="1" customWidth="1"/>
    <col min="3" max="3" width="9.5703125" bestFit="1" customWidth="1"/>
    <col min="4" max="4" width="10.5703125" bestFit="1" customWidth="1"/>
    <col min="5" max="5" width="9.5703125" bestFit="1" customWidth="1"/>
    <col min="6" max="6" width="10.5703125" bestFit="1" customWidth="1"/>
    <col min="10" max="10" width="16.85546875" bestFit="1" customWidth="1"/>
    <col min="11" max="11" width="9.140625" bestFit="1" customWidth="1"/>
  </cols>
  <sheetData>
    <row r="2" spans="2:14" x14ac:dyDescent="0.25">
      <c r="B2" s="28" t="s">
        <v>36</v>
      </c>
      <c r="C2" s="28" t="s">
        <v>82</v>
      </c>
      <c r="D2" s="28" t="s">
        <v>83</v>
      </c>
      <c r="E2" s="25"/>
      <c r="J2" s="31" t="s">
        <v>91</v>
      </c>
      <c r="K2" s="31" t="s">
        <v>92</v>
      </c>
    </row>
    <row r="3" spans="2:14" x14ac:dyDescent="0.25">
      <c r="B3" s="26" t="s">
        <v>93</v>
      </c>
      <c r="C3" s="26" t="str">
        <f>IF(B3="Tehran","تهران",IF(B3="Qom","قم",IF(B3="Tabriz","تبریز","")))</f>
        <v/>
      </c>
      <c r="D3" s="26" t="str">
        <f>_xlfn.IFS(B3="Tehran","تهران",B3="Qom","قم",B3="Tabriz","تبریز",TRUE,"")</f>
        <v/>
      </c>
      <c r="E3" s="24"/>
      <c r="J3" s="32">
        <v>45000000</v>
      </c>
      <c r="K3" s="30">
        <f>_xlfn.IFS(J3&lt;=40000000,0,AND(J3&gt;40000000,J3&lt;=80000000),(J3-40000000)*10%)</f>
        <v>500000</v>
      </c>
    </row>
    <row r="4" spans="2:14" x14ac:dyDescent="0.25">
      <c r="B4" s="26" t="s">
        <v>37</v>
      </c>
      <c r="C4" s="26" t="str">
        <f t="shared" ref="C4:C5" si="0">IF(B4="Tehran","تهران",IF(B4="Qom","قم",IF(B4="Tabriz","تبریز","")))</f>
        <v>قم</v>
      </c>
      <c r="D4" s="26" t="str">
        <f t="shared" ref="D4:D5" si="1">_xlfn.IFS(B4="Tehran","تهران",B4="Qom","قم",B4="Tabriz","تبریز",TRUE,"")</f>
        <v>قم</v>
      </c>
      <c r="E4" s="24"/>
    </row>
    <row r="5" spans="2:14" x14ac:dyDescent="0.25">
      <c r="B5" s="26" t="s">
        <v>38</v>
      </c>
      <c r="C5" s="26" t="str">
        <f t="shared" si="0"/>
        <v>تبریز</v>
      </c>
      <c r="D5" s="26" t="str">
        <f t="shared" si="1"/>
        <v>تبریز</v>
      </c>
      <c r="E5" s="24"/>
      <c r="J5" s="7"/>
    </row>
    <row r="7" spans="2:14" x14ac:dyDescent="0.25">
      <c r="C7" s="7" t="s">
        <v>110</v>
      </c>
      <c r="D7" t="s">
        <v>109</v>
      </c>
      <c r="F7" t="b">
        <f>10&gt;2</f>
        <v>1</v>
      </c>
    </row>
    <row r="11" spans="2:14" x14ac:dyDescent="0.25">
      <c r="B11" s="29" t="s">
        <v>0</v>
      </c>
      <c r="C11" s="29" t="s">
        <v>1</v>
      </c>
      <c r="D11" s="29" t="s">
        <v>20</v>
      </c>
      <c r="E11" s="29" t="s">
        <v>82</v>
      </c>
      <c r="F11" s="29" t="s">
        <v>83</v>
      </c>
      <c r="M11" s="28" t="s">
        <v>20</v>
      </c>
      <c r="N11" s="28" t="s">
        <v>21</v>
      </c>
    </row>
    <row r="12" spans="2:14" x14ac:dyDescent="0.25">
      <c r="B12" s="26" t="s">
        <v>2</v>
      </c>
      <c r="C12" s="26" t="s">
        <v>3</v>
      </c>
      <c r="D12" s="27" t="s">
        <v>17</v>
      </c>
      <c r="E12" s="26" t="str">
        <f>IF(D12="A","Excellent",IF(D12="B","Good",IF(D12="C","Normal","")))</f>
        <v>Excellent</v>
      </c>
      <c r="F12" s="26" t="str">
        <f>_xlfn.IFS(D12="A","Excellent",D12="B","Good",D12="C","Normal",TRUE,"")</f>
        <v>Excellent</v>
      </c>
      <c r="L12" s="7"/>
      <c r="M12" s="26" t="s">
        <v>17</v>
      </c>
      <c r="N12" s="26" t="s">
        <v>22</v>
      </c>
    </row>
    <row r="13" spans="2:14" x14ac:dyDescent="0.25">
      <c r="B13" s="26" t="s">
        <v>4</v>
      </c>
      <c r="C13" s="26" t="s">
        <v>5</v>
      </c>
      <c r="D13" s="27" t="s">
        <v>18</v>
      </c>
      <c r="E13" s="26" t="str">
        <f t="shared" ref="E13:E19" si="2">IF(D13="A","Excellent",IF(D13="B","Good",IF(D13="C","Normal","")))</f>
        <v>Good</v>
      </c>
      <c r="F13" s="26" t="str">
        <f t="shared" ref="F13:F19" si="3">_xlfn.IFS(D13="A","Excellent",D13="B","Good",D13="C","Normal",TRUE,"")</f>
        <v>Good</v>
      </c>
      <c r="M13" s="26" t="s">
        <v>18</v>
      </c>
      <c r="N13" s="26" t="s">
        <v>23</v>
      </c>
    </row>
    <row r="14" spans="2:14" x14ac:dyDescent="0.25">
      <c r="B14" s="26" t="s">
        <v>7</v>
      </c>
      <c r="C14" s="26" t="s">
        <v>6</v>
      </c>
      <c r="D14" s="27" t="s">
        <v>17</v>
      </c>
      <c r="E14" s="26" t="str">
        <f t="shared" si="2"/>
        <v>Excellent</v>
      </c>
      <c r="F14" s="26" t="str">
        <f t="shared" si="3"/>
        <v>Excellent</v>
      </c>
      <c r="M14" s="26" t="s">
        <v>19</v>
      </c>
      <c r="N14" s="26" t="s">
        <v>24</v>
      </c>
    </row>
    <row r="15" spans="2:14" x14ac:dyDescent="0.25">
      <c r="B15" s="26" t="s">
        <v>9</v>
      </c>
      <c r="C15" s="26" t="s">
        <v>8</v>
      </c>
      <c r="D15" s="27" t="s">
        <v>81</v>
      </c>
      <c r="E15" s="26" t="str">
        <f t="shared" si="2"/>
        <v/>
      </c>
      <c r="F15" s="26" t="str">
        <f t="shared" si="3"/>
        <v/>
      </c>
    </row>
    <row r="16" spans="2:14" x14ac:dyDescent="0.25">
      <c r="B16" s="26" t="s">
        <v>11</v>
      </c>
      <c r="C16" s="26" t="s">
        <v>10</v>
      </c>
      <c r="D16" s="27" t="s">
        <v>19</v>
      </c>
      <c r="E16" s="26" t="str">
        <f t="shared" si="2"/>
        <v>Normal</v>
      </c>
      <c r="F16" s="26" t="str">
        <f t="shared" si="3"/>
        <v>Normal</v>
      </c>
    </row>
    <row r="17" spans="2:6" x14ac:dyDescent="0.25">
      <c r="B17" s="26" t="s">
        <v>13</v>
      </c>
      <c r="C17" s="26" t="s">
        <v>12</v>
      </c>
      <c r="D17" s="27" t="s">
        <v>19</v>
      </c>
      <c r="E17" s="26" t="str">
        <f t="shared" si="2"/>
        <v>Normal</v>
      </c>
      <c r="F17" s="26" t="str">
        <f t="shared" si="3"/>
        <v>Normal</v>
      </c>
    </row>
    <row r="18" spans="2:6" x14ac:dyDescent="0.25">
      <c r="B18" s="26" t="s">
        <v>15</v>
      </c>
      <c r="C18" s="26" t="s">
        <v>14</v>
      </c>
      <c r="D18" s="27" t="s">
        <v>18</v>
      </c>
      <c r="E18" s="26" t="str">
        <f t="shared" si="2"/>
        <v>Good</v>
      </c>
      <c r="F18" s="26" t="str">
        <f t="shared" si="3"/>
        <v>Good</v>
      </c>
    </row>
    <row r="19" spans="2:6" x14ac:dyDescent="0.25">
      <c r="B19" s="26" t="s">
        <v>2</v>
      </c>
      <c r="C19" s="26" t="s">
        <v>16</v>
      </c>
      <c r="D19" s="27" t="s">
        <v>17</v>
      </c>
      <c r="E19" s="26" t="str">
        <f t="shared" si="2"/>
        <v>Excellent</v>
      </c>
      <c r="F19" s="26" t="str">
        <f t="shared" si="3"/>
        <v>Excellent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A0CA-C386-4B6C-8C9E-D6E3A1E876D9}">
  <sheetPr codeName="Sheet3">
    <tabColor theme="1" tint="0.249977111117893"/>
  </sheetPr>
  <dimension ref="B2:P18"/>
  <sheetViews>
    <sheetView workbookViewId="0">
      <selection activeCell="H15" sqref="H15"/>
    </sheetView>
  </sheetViews>
  <sheetFormatPr defaultRowHeight="15" x14ac:dyDescent="0.25"/>
  <cols>
    <col min="3" max="3" width="11.42578125" bestFit="1" customWidth="1"/>
    <col min="4" max="5" width="11.42578125" customWidth="1"/>
    <col min="6" max="6" width="3.7109375" customWidth="1"/>
    <col min="7" max="7" width="16.28515625" bestFit="1" customWidth="1"/>
    <col min="8" max="8" width="15.85546875" customWidth="1"/>
    <col min="9" max="9" width="6.42578125" bestFit="1" customWidth="1"/>
    <col min="10" max="10" width="10" bestFit="1" customWidth="1"/>
    <col min="11" max="11" width="15.140625" bestFit="1" customWidth="1"/>
    <col min="13" max="13" width="9.5703125" bestFit="1" customWidth="1"/>
    <col min="14" max="14" width="15.140625" bestFit="1" customWidth="1"/>
  </cols>
  <sheetData>
    <row r="2" spans="2:16" x14ac:dyDescent="0.25">
      <c r="B2" s="33">
        <v>1</v>
      </c>
      <c r="C2" s="34" t="s">
        <v>94</v>
      </c>
      <c r="D2" s="23"/>
      <c r="E2" s="23"/>
      <c r="F2" s="23"/>
      <c r="G2" s="29" t="s">
        <v>0</v>
      </c>
      <c r="H2" s="29" t="s">
        <v>1</v>
      </c>
      <c r="I2" s="29" t="s">
        <v>20</v>
      </c>
      <c r="J2" s="29" t="s">
        <v>82</v>
      </c>
      <c r="K2" s="29" t="s">
        <v>90</v>
      </c>
      <c r="O2" s="28" t="s">
        <v>20</v>
      </c>
      <c r="P2" s="28" t="s">
        <v>21</v>
      </c>
    </row>
    <row r="3" spans="2:16" x14ac:dyDescent="0.25">
      <c r="B3" s="33">
        <v>2</v>
      </c>
      <c r="C3" s="34" t="s">
        <v>95</v>
      </c>
      <c r="D3" s="23"/>
      <c r="E3" s="23"/>
      <c r="F3" s="23"/>
      <c r="G3" s="35" t="s">
        <v>2</v>
      </c>
      <c r="H3" s="35" t="s">
        <v>3</v>
      </c>
      <c r="I3" s="36" t="s">
        <v>17</v>
      </c>
      <c r="J3" s="35" t="str">
        <f>IF(I3="A","Excellent",IF(I3="B","Good",IF(I3="C","Normal","")))</f>
        <v>Excellent</v>
      </c>
      <c r="K3" s="35" t="str">
        <f>_xlfn.SWITCH(I3,"A","Excellent","B","Good","C","Normal","")</f>
        <v>Excellent</v>
      </c>
      <c r="L3" t="str">
        <f>_xlfn.SWITCH(I3,O3,P3,O4,P4,O5,P5,"")</f>
        <v>Excellent</v>
      </c>
      <c r="O3" s="35" t="s">
        <v>17</v>
      </c>
      <c r="P3" s="35" t="s">
        <v>22</v>
      </c>
    </row>
    <row r="4" spans="2:16" x14ac:dyDescent="0.25">
      <c r="B4" s="33">
        <v>3</v>
      </c>
      <c r="C4" s="34" t="s">
        <v>96</v>
      </c>
      <c r="D4" s="23"/>
      <c r="E4" s="23"/>
      <c r="F4" s="23"/>
      <c r="G4" s="35" t="s">
        <v>4</v>
      </c>
      <c r="H4" s="35" t="s">
        <v>5</v>
      </c>
      <c r="I4" s="36" t="s">
        <v>18</v>
      </c>
      <c r="J4" s="35" t="str">
        <f t="shared" ref="J4:J10" si="0">IF(I4="A","Excellent",IF(I4="B","Good",IF(I4="C","Normal","")))</f>
        <v>Good</v>
      </c>
      <c r="K4" s="35" t="str">
        <f t="shared" ref="K4:K10" si="1">_xlfn.SWITCH(I4,"A","Excellent","B","Good","C","Normal","")</f>
        <v>Good</v>
      </c>
      <c r="O4" s="35" t="s">
        <v>18</v>
      </c>
      <c r="P4" s="35" t="s">
        <v>23</v>
      </c>
    </row>
    <row r="5" spans="2:16" x14ac:dyDescent="0.25">
      <c r="B5" s="33">
        <v>4</v>
      </c>
      <c r="C5" s="34" t="s">
        <v>97</v>
      </c>
      <c r="D5" s="23"/>
      <c r="E5" s="23"/>
      <c r="F5" s="23"/>
      <c r="G5" s="35" t="s">
        <v>7</v>
      </c>
      <c r="H5" s="35" t="s">
        <v>6</v>
      </c>
      <c r="I5" s="36" t="s">
        <v>17</v>
      </c>
      <c r="J5" s="35" t="str">
        <f t="shared" si="0"/>
        <v>Excellent</v>
      </c>
      <c r="K5" s="35" t="str">
        <f t="shared" si="1"/>
        <v>Excellent</v>
      </c>
      <c r="O5" s="35" t="s">
        <v>19</v>
      </c>
      <c r="P5" s="35" t="s">
        <v>24</v>
      </c>
    </row>
    <row r="6" spans="2:16" x14ac:dyDescent="0.25">
      <c r="B6" s="33">
        <v>5</v>
      </c>
      <c r="C6" s="34" t="s">
        <v>98</v>
      </c>
      <c r="D6" s="23"/>
      <c r="E6" s="23"/>
      <c r="F6" s="23"/>
      <c r="G6" s="35" t="s">
        <v>9</v>
      </c>
      <c r="H6" s="35" t="s">
        <v>8</v>
      </c>
      <c r="I6" s="36" t="s">
        <v>19</v>
      </c>
      <c r="J6" s="35" t="str">
        <f t="shared" si="0"/>
        <v>Normal</v>
      </c>
      <c r="K6" s="35" t="str">
        <f t="shared" si="1"/>
        <v>Normal</v>
      </c>
    </row>
    <row r="7" spans="2:16" x14ac:dyDescent="0.25">
      <c r="B7" s="33">
        <v>6</v>
      </c>
      <c r="C7" s="34" t="s">
        <v>99</v>
      </c>
      <c r="D7" s="23"/>
      <c r="E7" s="23"/>
      <c r="F7" s="23"/>
      <c r="G7" s="35" t="s">
        <v>11</v>
      </c>
      <c r="H7" s="35" t="s">
        <v>10</v>
      </c>
      <c r="I7" s="36" t="s">
        <v>19</v>
      </c>
      <c r="J7" s="35" t="str">
        <f t="shared" si="0"/>
        <v>Normal</v>
      </c>
      <c r="K7" s="35" t="str">
        <f t="shared" si="1"/>
        <v>Normal</v>
      </c>
    </row>
    <row r="8" spans="2:16" x14ac:dyDescent="0.25">
      <c r="B8" s="33">
        <v>7</v>
      </c>
      <c r="C8" s="34" t="s">
        <v>100</v>
      </c>
      <c r="D8" s="23"/>
      <c r="E8" s="23"/>
      <c r="F8" s="23"/>
      <c r="G8" s="35" t="s">
        <v>13</v>
      </c>
      <c r="H8" s="35" t="s">
        <v>12</v>
      </c>
      <c r="I8" s="36" t="s">
        <v>101</v>
      </c>
      <c r="J8" s="35" t="str">
        <f t="shared" si="0"/>
        <v>Normal</v>
      </c>
      <c r="K8" s="35" t="str">
        <f t="shared" si="1"/>
        <v>Normal</v>
      </c>
    </row>
    <row r="9" spans="2:16" x14ac:dyDescent="0.25">
      <c r="G9" s="35" t="s">
        <v>15</v>
      </c>
      <c r="H9" s="35" t="s">
        <v>14</v>
      </c>
      <c r="I9" s="36" t="s">
        <v>18</v>
      </c>
      <c r="J9" s="35" t="str">
        <f t="shared" si="0"/>
        <v>Good</v>
      </c>
      <c r="K9" s="35" t="str">
        <f t="shared" si="1"/>
        <v>Good</v>
      </c>
    </row>
    <row r="10" spans="2:16" x14ac:dyDescent="0.25">
      <c r="G10" s="35" t="s">
        <v>2</v>
      </c>
      <c r="H10" s="35" t="s">
        <v>16</v>
      </c>
      <c r="I10" s="36" t="s">
        <v>17</v>
      </c>
      <c r="J10" s="35" t="str">
        <f t="shared" si="0"/>
        <v>Excellent</v>
      </c>
      <c r="K10" s="35" t="str">
        <f t="shared" si="1"/>
        <v>Excellent</v>
      </c>
    </row>
    <row r="11" spans="2:16" x14ac:dyDescent="0.25">
      <c r="B11" s="39">
        <v>5</v>
      </c>
      <c r="C11" s="40" t="str">
        <f>_xlfn.SWITCH(B11,B2,C2,B3,C3,B4,C4,B5,C5,"Unknow")</f>
        <v>Unknow</v>
      </c>
      <c r="D11" s="24"/>
      <c r="E11" s="24"/>
      <c r="F11" s="24"/>
    </row>
    <row r="14" spans="2:16" x14ac:dyDescent="0.25">
      <c r="G14" s="31" t="s">
        <v>91</v>
      </c>
      <c r="H14" s="31" t="s">
        <v>92</v>
      </c>
    </row>
    <row r="15" spans="2:16" x14ac:dyDescent="0.25">
      <c r="G15" s="37">
        <v>45000000</v>
      </c>
      <c r="H15" s="38">
        <f>_xlfn.SWITCH(TRUE,G15&lt;=40000000,0,AND(G15&gt;40000000,G15&lt;=80000000),(G15-40000000)*10%)</f>
        <v>500000</v>
      </c>
      <c r="I15" s="22"/>
    </row>
    <row r="16" spans="2:16" x14ac:dyDescent="0.25">
      <c r="I16" s="22"/>
    </row>
    <row r="17" spans="7:8" x14ac:dyDescent="0.25">
      <c r="G17" s="7"/>
    </row>
    <row r="18" spans="7:8" x14ac:dyDescent="0.25">
      <c r="H18" t="b">
        <f>AND(G15&gt;40000000,G15&lt;=80000000)</f>
        <v>1</v>
      </c>
    </row>
  </sheetData>
  <phoneticPr fontId="12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2BE4-5283-4A3E-B30E-F235B640EE53}">
  <sheetPr codeName="Sheet6">
    <tabColor theme="1" tint="0.249977111117893"/>
  </sheetPr>
  <dimension ref="A1:R14"/>
  <sheetViews>
    <sheetView workbookViewId="0">
      <selection activeCell="A2" sqref="A2"/>
    </sheetView>
  </sheetViews>
  <sheetFormatPr defaultRowHeight="15" x14ac:dyDescent="0.25"/>
  <cols>
    <col min="1" max="1" width="9.5703125" bestFit="1" customWidth="1"/>
    <col min="2" max="2" width="9.85546875" bestFit="1" customWidth="1"/>
    <col min="3" max="3" width="5.5703125" bestFit="1" customWidth="1"/>
    <col min="4" max="4" width="8" bestFit="1" customWidth="1"/>
    <col min="5" max="5" width="15.42578125" bestFit="1" customWidth="1"/>
    <col min="6" max="6" width="12.5703125" bestFit="1" customWidth="1"/>
  </cols>
  <sheetData>
    <row r="1" spans="1:18" x14ac:dyDescent="0.25">
      <c r="A1" s="21" t="s">
        <v>47</v>
      </c>
      <c r="B1" s="21" t="s">
        <v>48</v>
      </c>
      <c r="C1" s="21" t="s">
        <v>49</v>
      </c>
      <c r="D1" s="21" t="s">
        <v>50</v>
      </c>
      <c r="E1" s="21" t="s">
        <v>51</v>
      </c>
      <c r="F1" s="21" t="s">
        <v>36</v>
      </c>
      <c r="G1" s="21" t="s">
        <v>67</v>
      </c>
      <c r="H1" s="21" t="s">
        <v>46</v>
      </c>
      <c r="O1" s="41"/>
      <c r="P1" s="41"/>
      <c r="Q1" s="41"/>
      <c r="R1" s="41"/>
    </row>
    <row r="2" spans="1:18" x14ac:dyDescent="0.25">
      <c r="A2" t="s">
        <v>63</v>
      </c>
      <c r="B2" t="s">
        <v>64</v>
      </c>
      <c r="C2" t="s">
        <v>65</v>
      </c>
      <c r="D2" t="s">
        <v>55</v>
      </c>
      <c r="E2">
        <v>32219</v>
      </c>
      <c r="F2" t="s">
        <v>66</v>
      </c>
      <c r="G2" s="52" t="s">
        <v>152</v>
      </c>
      <c r="H2">
        <v>18</v>
      </c>
      <c r="O2" s="41"/>
      <c r="P2" s="41"/>
      <c r="Q2" s="41"/>
      <c r="R2" s="41"/>
    </row>
    <row r="3" spans="1:18" x14ac:dyDescent="0.25">
      <c r="A3" t="s">
        <v>68</v>
      </c>
      <c r="B3" t="s">
        <v>69</v>
      </c>
      <c r="C3" t="s">
        <v>70</v>
      </c>
      <c r="D3" t="s">
        <v>55</v>
      </c>
      <c r="E3">
        <v>93034</v>
      </c>
      <c r="F3" t="s">
        <v>71</v>
      </c>
      <c r="G3" s="53" t="s">
        <v>80</v>
      </c>
      <c r="H3">
        <v>5</v>
      </c>
      <c r="O3" s="41"/>
      <c r="P3" s="41"/>
      <c r="Q3" s="41"/>
      <c r="R3" s="41"/>
    </row>
    <row r="4" spans="1:18" x14ac:dyDescent="0.25">
      <c r="A4" t="s">
        <v>52</v>
      </c>
      <c r="B4" t="s">
        <v>53</v>
      </c>
      <c r="C4" t="s">
        <v>54</v>
      </c>
      <c r="D4" t="s">
        <v>55</v>
      </c>
      <c r="E4">
        <v>54023</v>
      </c>
      <c r="F4" t="s">
        <v>56</v>
      </c>
      <c r="G4" s="52" t="s">
        <v>152</v>
      </c>
      <c r="O4" s="41"/>
      <c r="P4" s="41"/>
      <c r="Q4" s="41"/>
      <c r="R4" s="41"/>
    </row>
    <row r="5" spans="1:18" x14ac:dyDescent="0.25">
      <c r="A5" t="s">
        <v>57</v>
      </c>
      <c r="B5" t="s">
        <v>58</v>
      </c>
      <c r="C5" t="s">
        <v>59</v>
      </c>
      <c r="D5" t="s">
        <v>55</v>
      </c>
      <c r="E5">
        <v>30078</v>
      </c>
      <c r="F5" t="s">
        <v>60</v>
      </c>
      <c r="G5" s="52" t="s">
        <v>152</v>
      </c>
      <c r="H5">
        <v>61</v>
      </c>
      <c r="O5" s="41"/>
      <c r="P5" s="41"/>
      <c r="Q5" s="41"/>
      <c r="R5" s="41"/>
    </row>
    <row r="6" spans="1:18" x14ac:dyDescent="0.25">
      <c r="A6" t="s">
        <v>5</v>
      </c>
      <c r="B6" t="s">
        <v>2</v>
      </c>
      <c r="C6" t="s">
        <v>61</v>
      </c>
      <c r="D6" t="s">
        <v>55</v>
      </c>
      <c r="E6">
        <v>15840</v>
      </c>
      <c r="F6" t="s">
        <v>62</v>
      </c>
      <c r="G6" s="53" t="s">
        <v>80</v>
      </c>
      <c r="H6">
        <v>3</v>
      </c>
      <c r="O6" s="41"/>
      <c r="P6" s="41"/>
      <c r="Q6" s="41"/>
      <c r="R6" s="41"/>
    </row>
    <row r="7" spans="1:18" x14ac:dyDescent="0.25">
      <c r="A7" t="s">
        <v>63</v>
      </c>
      <c r="B7" t="s">
        <v>64</v>
      </c>
      <c r="C7" t="s">
        <v>65</v>
      </c>
      <c r="D7" t="s">
        <v>55</v>
      </c>
      <c r="E7">
        <v>25470</v>
      </c>
      <c r="F7" t="s">
        <v>66</v>
      </c>
      <c r="G7" s="53" t="s">
        <v>80</v>
      </c>
      <c r="H7">
        <v>110</v>
      </c>
      <c r="O7" s="41"/>
      <c r="P7" s="41"/>
      <c r="Q7" s="41"/>
      <c r="R7" s="41"/>
    </row>
    <row r="8" spans="1:18" x14ac:dyDescent="0.25">
      <c r="A8" t="s">
        <v>72</v>
      </c>
      <c r="B8" t="s">
        <v>73</v>
      </c>
      <c r="D8" t="s">
        <v>55</v>
      </c>
      <c r="E8">
        <v>32219</v>
      </c>
      <c r="F8" t="s">
        <v>66</v>
      </c>
      <c r="G8" s="52" t="s">
        <v>152</v>
      </c>
      <c r="H8">
        <v>309</v>
      </c>
      <c r="P8" s="41"/>
    </row>
    <row r="9" spans="1:18" x14ac:dyDescent="0.25">
      <c r="A9" t="s">
        <v>74</v>
      </c>
      <c r="B9" t="s">
        <v>2</v>
      </c>
      <c r="C9" t="s">
        <v>75</v>
      </c>
      <c r="D9" t="s">
        <v>55</v>
      </c>
      <c r="E9">
        <v>53512</v>
      </c>
      <c r="F9" t="s">
        <v>62</v>
      </c>
      <c r="G9" s="52" t="s">
        <v>152</v>
      </c>
      <c r="H9">
        <v>99</v>
      </c>
    </row>
    <row r="10" spans="1:18" x14ac:dyDescent="0.25">
      <c r="A10" t="s">
        <v>76</v>
      </c>
      <c r="B10" t="s">
        <v>77</v>
      </c>
      <c r="C10" t="s">
        <v>78</v>
      </c>
      <c r="D10" t="s">
        <v>55</v>
      </c>
      <c r="E10">
        <v>48335</v>
      </c>
      <c r="F10" t="s">
        <v>79</v>
      </c>
      <c r="G10" s="52" t="s">
        <v>152</v>
      </c>
      <c r="H10">
        <v>160</v>
      </c>
    </row>
    <row r="11" spans="1:18" x14ac:dyDescent="0.25">
      <c r="A11" t="s">
        <v>52</v>
      </c>
      <c r="B11" t="s">
        <v>2</v>
      </c>
      <c r="D11" t="s">
        <v>55</v>
      </c>
      <c r="E11">
        <v>36550</v>
      </c>
      <c r="F11" t="s">
        <v>71</v>
      </c>
      <c r="G11" s="53" t="s">
        <v>80</v>
      </c>
      <c r="H11">
        <v>62</v>
      </c>
    </row>
    <row r="12" spans="1:18" x14ac:dyDescent="0.25">
      <c r="A12" t="s">
        <v>76</v>
      </c>
      <c r="B12" t="s">
        <v>58</v>
      </c>
      <c r="C12" t="s">
        <v>61</v>
      </c>
      <c r="D12" t="s">
        <v>55</v>
      </c>
      <c r="E12">
        <v>14070</v>
      </c>
      <c r="F12" t="s">
        <v>56</v>
      </c>
      <c r="G12" s="52" t="s">
        <v>152</v>
      </c>
      <c r="H12">
        <v>59</v>
      </c>
    </row>
    <row r="13" spans="1:18" x14ac:dyDescent="0.25">
      <c r="A13" t="s">
        <v>63</v>
      </c>
      <c r="B13" t="s">
        <v>69</v>
      </c>
      <c r="C13" t="s">
        <v>65</v>
      </c>
      <c r="D13" t="s">
        <v>55</v>
      </c>
      <c r="E13">
        <v>57080</v>
      </c>
      <c r="F13" t="s">
        <v>66</v>
      </c>
      <c r="G13" s="52" t="s">
        <v>152</v>
      </c>
      <c r="H13">
        <v>85</v>
      </c>
    </row>
    <row r="14" spans="1:18" x14ac:dyDescent="0.25">
      <c r="A14" t="s">
        <v>52</v>
      </c>
      <c r="B14" t="s">
        <v>77</v>
      </c>
      <c r="C14" t="s">
        <v>65</v>
      </c>
      <c r="D14" t="s">
        <v>55</v>
      </c>
      <c r="E14">
        <v>98070</v>
      </c>
      <c r="F14" t="s">
        <v>60</v>
      </c>
      <c r="G14" s="53" t="s">
        <v>80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DAA6C-F172-4A94-B715-AF72AB208D5F}">
  <sheetPr codeName="Sheet7">
    <tabColor theme="1" tint="0.249977111117893"/>
  </sheetPr>
  <dimension ref="B2:G7"/>
  <sheetViews>
    <sheetView workbookViewId="0">
      <selection activeCell="D25" sqref="D25"/>
    </sheetView>
  </sheetViews>
  <sheetFormatPr defaultRowHeight="15" x14ac:dyDescent="0.25"/>
  <cols>
    <col min="2" max="3" width="16.7109375" customWidth="1"/>
    <col min="7" max="7" width="24.7109375" customWidth="1"/>
  </cols>
  <sheetData>
    <row r="2" spans="2:7" x14ac:dyDescent="0.25">
      <c r="B2" s="2" t="s">
        <v>112</v>
      </c>
      <c r="C2" s="2" t="s">
        <v>46</v>
      </c>
      <c r="G2" s="42" t="s">
        <v>111</v>
      </c>
    </row>
    <row r="3" spans="2:7" x14ac:dyDescent="0.25">
      <c r="B3" s="45" t="s">
        <v>153</v>
      </c>
      <c r="C3" s="49">
        <v>71</v>
      </c>
      <c r="G3" s="43" t="s">
        <v>158</v>
      </c>
    </row>
    <row r="4" spans="2:7" x14ac:dyDescent="0.25">
      <c r="B4" s="45" t="s">
        <v>154</v>
      </c>
      <c r="C4" s="49">
        <v>6</v>
      </c>
      <c r="G4" s="43" t="s">
        <v>159</v>
      </c>
    </row>
    <row r="5" spans="2:7" x14ac:dyDescent="0.25">
      <c r="B5" s="45" t="s">
        <v>155</v>
      </c>
      <c r="C5" s="49">
        <v>96</v>
      </c>
      <c r="G5" s="43" t="s">
        <v>160</v>
      </c>
    </row>
    <row r="6" spans="2:7" x14ac:dyDescent="0.25">
      <c r="B6" s="45" t="s">
        <v>156</v>
      </c>
      <c r="C6" s="49">
        <v>89</v>
      </c>
      <c r="G6" s="43" t="s">
        <v>161</v>
      </c>
    </row>
    <row r="7" spans="2:7" x14ac:dyDescent="0.25">
      <c r="B7" s="45" t="s">
        <v>157</v>
      </c>
      <c r="C7" s="49">
        <v>72</v>
      </c>
      <c r="G7" s="43" t="s">
        <v>162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D25F-A302-4755-AC17-BC26169A99CB}">
  <sheetPr codeName="Sheet8">
    <tabColor theme="1" tint="0.249977111117893"/>
  </sheetPr>
  <dimension ref="B2:Q13"/>
  <sheetViews>
    <sheetView workbookViewId="0">
      <selection activeCell="H3" sqref="H3:H10"/>
    </sheetView>
  </sheetViews>
  <sheetFormatPr defaultRowHeight="15" x14ac:dyDescent="0.25"/>
  <cols>
    <col min="2" max="3" width="16.7109375" customWidth="1"/>
    <col min="8" max="9" width="16.7109375" customWidth="1"/>
  </cols>
  <sheetData>
    <row r="2" spans="2:17" x14ac:dyDescent="0.25">
      <c r="B2" s="44" t="s">
        <v>112</v>
      </c>
      <c r="C2" s="44" t="s">
        <v>46</v>
      </c>
      <c r="H2" s="2" t="s">
        <v>112</v>
      </c>
      <c r="I2" s="2" t="s">
        <v>46</v>
      </c>
      <c r="L2" t="s">
        <v>163</v>
      </c>
    </row>
    <row r="3" spans="2:17" x14ac:dyDescent="0.25">
      <c r="B3" s="45" t="s">
        <v>153</v>
      </c>
      <c r="C3" s="49">
        <v>71</v>
      </c>
      <c r="H3" s="45" t="s">
        <v>153</v>
      </c>
      <c r="I3" s="49">
        <v>71</v>
      </c>
      <c r="L3" t="s">
        <v>164</v>
      </c>
      <c r="Q3" s="18"/>
    </row>
    <row r="4" spans="2:17" x14ac:dyDescent="0.25">
      <c r="B4" s="45" t="s">
        <v>154</v>
      </c>
      <c r="C4" s="49">
        <v>6</v>
      </c>
      <c r="H4" s="45" t="s">
        <v>154</v>
      </c>
      <c r="I4" s="49">
        <v>6</v>
      </c>
      <c r="L4" t="s">
        <v>165</v>
      </c>
      <c r="Q4" s="19"/>
    </row>
    <row r="5" spans="2:17" x14ac:dyDescent="0.25">
      <c r="B5" s="45" t="s">
        <v>155</v>
      </c>
      <c r="C5" s="49">
        <v>96</v>
      </c>
      <c r="H5" s="45" t="s">
        <v>155</v>
      </c>
      <c r="I5" s="49">
        <v>96</v>
      </c>
      <c r="Q5" s="19"/>
    </row>
    <row r="6" spans="2:17" x14ac:dyDescent="0.25">
      <c r="B6" s="45" t="s">
        <v>156</v>
      </c>
      <c r="C6" s="49">
        <v>89</v>
      </c>
      <c r="H6" s="45" t="s">
        <v>156</v>
      </c>
      <c r="I6" s="49">
        <v>89</v>
      </c>
      <c r="Q6" s="19"/>
    </row>
    <row r="7" spans="2:17" x14ac:dyDescent="0.25">
      <c r="B7" s="45" t="s">
        <v>157</v>
      </c>
      <c r="C7" s="49">
        <v>72</v>
      </c>
      <c r="H7" s="45" t="s">
        <v>157</v>
      </c>
      <c r="I7" s="49">
        <v>72</v>
      </c>
      <c r="Q7" s="19"/>
    </row>
    <row r="8" spans="2:17" x14ac:dyDescent="0.25">
      <c r="B8" s="45" t="s">
        <v>166</v>
      </c>
      <c r="C8" s="49">
        <v>95</v>
      </c>
      <c r="H8" s="45" t="s">
        <v>166</v>
      </c>
      <c r="I8" s="49">
        <v>95</v>
      </c>
      <c r="Q8" s="19"/>
    </row>
    <row r="9" spans="2:17" x14ac:dyDescent="0.25">
      <c r="B9" s="45" t="s">
        <v>167</v>
      </c>
      <c r="C9" s="49">
        <v>70</v>
      </c>
      <c r="H9" s="45" t="s">
        <v>167</v>
      </c>
      <c r="I9" s="49">
        <v>70</v>
      </c>
    </row>
    <row r="10" spans="2:17" x14ac:dyDescent="0.25">
      <c r="B10" s="45" t="s">
        <v>168</v>
      </c>
      <c r="C10" s="49">
        <v>59</v>
      </c>
      <c r="H10" s="45" t="s">
        <v>168</v>
      </c>
      <c r="I10" s="49">
        <v>59</v>
      </c>
    </row>
    <row r="12" spans="2:17" x14ac:dyDescent="0.25">
      <c r="C12" s="20"/>
    </row>
    <row r="13" spans="2:17" x14ac:dyDescent="0.25">
      <c r="C13" s="2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10A3-662A-4F7E-9D50-BEC769E15930}">
  <sheetPr codeName="Sheet9">
    <tabColor theme="1" tint="0.249977111117893"/>
  </sheetPr>
  <dimension ref="A1:J13"/>
  <sheetViews>
    <sheetView workbookViewId="0">
      <selection activeCell="J6" sqref="J6"/>
    </sheetView>
  </sheetViews>
  <sheetFormatPr defaultRowHeight="15" x14ac:dyDescent="0.25"/>
  <cols>
    <col min="1" max="1" width="27.28515625" customWidth="1"/>
    <col min="2" max="2" width="9.7109375" bestFit="1" customWidth="1"/>
    <col min="3" max="3" width="8.42578125" bestFit="1" customWidth="1"/>
    <col min="4" max="4" width="11.5703125" bestFit="1" customWidth="1"/>
    <col min="5" max="5" width="5.5703125" bestFit="1" customWidth="1"/>
    <col min="8" max="9" width="9.7109375" bestFit="1" customWidth="1"/>
  </cols>
  <sheetData>
    <row r="1" spans="1:10" x14ac:dyDescent="0.25">
      <c r="A1" t="s">
        <v>169</v>
      </c>
      <c r="B1" s="46" t="s">
        <v>0</v>
      </c>
      <c r="C1" s="46" t="s">
        <v>1</v>
      </c>
      <c r="D1" s="46" t="s">
        <v>36</v>
      </c>
      <c r="E1" s="46" t="s">
        <v>49</v>
      </c>
      <c r="H1" s="46" t="s">
        <v>0</v>
      </c>
      <c r="I1" s="46" t="s">
        <v>1</v>
      </c>
      <c r="J1" s="46" t="s">
        <v>49</v>
      </c>
    </row>
    <row r="2" spans="1:10" x14ac:dyDescent="0.25">
      <c r="A2" t="str">
        <f>CONCATENATE(B2,C2)</f>
        <v>SmithBrandon</v>
      </c>
      <c r="B2" s="2" t="s">
        <v>2</v>
      </c>
      <c r="C2" s="2" t="s">
        <v>3</v>
      </c>
      <c r="D2" s="2" t="s">
        <v>113</v>
      </c>
      <c r="E2" s="2" t="s">
        <v>114</v>
      </c>
      <c r="H2" s="2" t="s">
        <v>129</v>
      </c>
      <c r="I2" s="2" t="s">
        <v>130</v>
      </c>
      <c r="J2" s="2" t="str">
        <f>VLOOKUP(CONCATENATE(H2,I2),A:E,5,FALSE)</f>
        <v>GA</v>
      </c>
    </row>
    <row r="3" spans="1:10" x14ac:dyDescent="0.25">
      <c r="A3" t="str">
        <f t="shared" ref="A3:A13" si="0">CONCATENATE(B3,C3)</f>
        <v>CogdellDavid</v>
      </c>
      <c r="B3" s="2" t="s">
        <v>4</v>
      </c>
      <c r="C3" s="2" t="s">
        <v>5</v>
      </c>
      <c r="D3" s="2" t="s">
        <v>115</v>
      </c>
      <c r="E3" s="2" t="s">
        <v>116</v>
      </c>
    </row>
    <row r="4" spans="1:10" x14ac:dyDescent="0.25">
      <c r="A4" t="str">
        <f t="shared" si="0"/>
        <v>SMITHAdam</v>
      </c>
      <c r="B4" s="47" t="s">
        <v>7</v>
      </c>
      <c r="C4" s="48" t="s">
        <v>6</v>
      </c>
      <c r="D4" s="2" t="s">
        <v>113</v>
      </c>
      <c r="E4" s="2" t="s">
        <v>114</v>
      </c>
    </row>
    <row r="5" spans="1:10" x14ac:dyDescent="0.25">
      <c r="A5" t="str">
        <f t="shared" si="0"/>
        <v>JONESEve</v>
      </c>
      <c r="B5" s="47" t="s">
        <v>9</v>
      </c>
      <c r="C5" s="48" t="s">
        <v>8</v>
      </c>
      <c r="D5" s="2" t="s">
        <v>117</v>
      </c>
      <c r="E5" s="2" t="s">
        <v>118</v>
      </c>
      <c r="H5" t="s">
        <v>1</v>
      </c>
      <c r="I5" t="s">
        <v>0</v>
      </c>
      <c r="J5" t="s">
        <v>49</v>
      </c>
    </row>
    <row r="6" spans="1:10" x14ac:dyDescent="0.25">
      <c r="A6" t="str">
        <f t="shared" si="0"/>
        <v>BROWNChris</v>
      </c>
      <c r="B6" s="47" t="s">
        <v>11</v>
      </c>
      <c r="C6" s="48" t="s">
        <v>10</v>
      </c>
      <c r="D6" s="2" t="s">
        <v>119</v>
      </c>
      <c r="E6" s="2" t="s">
        <v>70</v>
      </c>
      <c r="H6" t="s">
        <v>130</v>
      </c>
      <c r="I6" t="s">
        <v>129</v>
      </c>
      <c r="J6" t="str">
        <f>DGET(B:E,"state",H5:I6)</f>
        <v>GA</v>
      </c>
    </row>
    <row r="7" spans="1:10" x14ac:dyDescent="0.25">
      <c r="A7" t="str">
        <f t="shared" si="0"/>
        <v>JOHNSONMary</v>
      </c>
      <c r="B7" s="47" t="s">
        <v>13</v>
      </c>
      <c r="C7" s="48" t="s">
        <v>12</v>
      </c>
      <c r="D7" s="2" t="s">
        <v>115</v>
      </c>
      <c r="E7" s="2" t="s">
        <v>116</v>
      </c>
    </row>
    <row r="8" spans="1:10" x14ac:dyDescent="0.25">
      <c r="A8" t="str">
        <f t="shared" si="0"/>
        <v>WILLIAMSNell</v>
      </c>
      <c r="B8" s="47" t="s">
        <v>15</v>
      </c>
      <c r="C8" s="47" t="s">
        <v>14</v>
      </c>
      <c r="D8" s="2" t="s">
        <v>120</v>
      </c>
      <c r="E8" s="2" t="s">
        <v>59</v>
      </c>
    </row>
    <row r="9" spans="1:10" x14ac:dyDescent="0.25">
      <c r="A9" t="str">
        <f t="shared" si="0"/>
        <v>SmithJoe</v>
      </c>
      <c r="B9" s="2" t="s">
        <v>2</v>
      </c>
      <c r="C9" s="47" t="s">
        <v>16</v>
      </c>
      <c r="D9" s="2" t="s">
        <v>121</v>
      </c>
      <c r="E9" s="2" t="s">
        <v>122</v>
      </c>
    </row>
    <row r="10" spans="1:10" x14ac:dyDescent="0.25">
      <c r="A10" t="str">
        <f t="shared" si="0"/>
        <v>TAYLORSteven</v>
      </c>
      <c r="B10" s="47" t="s">
        <v>123</v>
      </c>
      <c r="C10" s="47" t="s">
        <v>124</v>
      </c>
      <c r="D10" s="2" t="s">
        <v>119</v>
      </c>
      <c r="E10" s="2" t="s">
        <v>70</v>
      </c>
    </row>
    <row r="11" spans="1:10" x14ac:dyDescent="0.25">
      <c r="A11" t="str">
        <f t="shared" si="0"/>
        <v>WILSONMichael</v>
      </c>
      <c r="B11" s="47" t="s">
        <v>125</v>
      </c>
      <c r="C11" s="47" t="s">
        <v>126</v>
      </c>
      <c r="D11" s="2" t="s">
        <v>117</v>
      </c>
      <c r="E11" s="2" t="s">
        <v>118</v>
      </c>
    </row>
    <row r="12" spans="1:10" x14ac:dyDescent="0.25">
      <c r="A12" t="str">
        <f t="shared" si="0"/>
        <v>SmithPeter</v>
      </c>
      <c r="B12" s="2" t="s">
        <v>2</v>
      </c>
      <c r="C12" s="47" t="s">
        <v>127</v>
      </c>
      <c r="D12" s="2" t="s">
        <v>121</v>
      </c>
      <c r="E12" s="2" t="s">
        <v>116</v>
      </c>
    </row>
    <row r="13" spans="1:10" x14ac:dyDescent="0.25">
      <c r="A13" t="str">
        <f t="shared" si="0"/>
        <v>JOHNSONRobert</v>
      </c>
      <c r="B13" s="47" t="s">
        <v>13</v>
      </c>
      <c r="C13" s="47" t="s">
        <v>128</v>
      </c>
      <c r="D13" s="2" t="s">
        <v>120</v>
      </c>
      <c r="E13" s="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Practice6</vt:lpstr>
      <vt:lpstr>Practice6-1</vt:lpstr>
      <vt:lpstr>Practice6-2</vt:lpstr>
      <vt:lpstr>Practice6-3</vt:lpstr>
      <vt:lpstr>Practice6-4</vt:lpstr>
      <vt:lpstr>Practice6-5</vt:lpstr>
      <vt:lpstr>Practice6-6</vt:lpstr>
      <vt:lpstr>Practice6-7</vt:lpstr>
      <vt:lpstr>Practice6-8</vt:lpstr>
      <vt:lpstr>Practice6-9</vt:lpstr>
      <vt:lpstr>Step3</vt:lpstr>
      <vt:lpstr>Step4</vt:lpstr>
      <vt:lpstr>Step5</vt:lpstr>
      <vt:lpstr>Step6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Masoudhosseini</dc:creator>
  <cp:lastModifiedBy>Masoudhosseini</cp:lastModifiedBy>
  <dcterms:created xsi:type="dcterms:W3CDTF">2015-06-05T18:17:20Z</dcterms:created>
  <dcterms:modified xsi:type="dcterms:W3CDTF">2021-04-22T15:09:06Z</dcterms:modified>
</cp:coreProperties>
</file>